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20\"/>
    </mc:Choice>
  </mc:AlternateContent>
  <xr:revisionPtr revIDLastSave="0" documentId="13_ncr:1_{6BFDD82F-9578-4121-B97C-D9DE641503E5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7-01" sheetId="6" r:id="rId6"/>
    <sheet name="ОСР 537 02-01" sheetId="7" r:id="rId7"/>
    <sheet name="ОСР 537-09-01" sheetId="8" r:id="rId8"/>
    <sheet name="ОСР 537 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I38" i="1"/>
  <c r="I37" i="1"/>
  <c r="I36" i="1"/>
  <c r="I35" i="1"/>
  <c r="I34" i="1"/>
  <c r="C30" i="1"/>
  <c r="G70" i="2"/>
  <c r="G71" i="2" s="1"/>
  <c r="G73" i="2" s="1"/>
  <c r="G74" i="2" s="1"/>
  <c r="G75" i="2" s="1"/>
  <c r="G69" i="2"/>
  <c r="F69" i="2"/>
  <c r="F70" i="2" s="1"/>
  <c r="F71" i="2" s="1"/>
  <c r="F73" i="2" s="1"/>
  <c r="F74" i="2" s="1"/>
  <c r="F75" i="2" s="1"/>
  <c r="C36" i="1" s="1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1" i="2" s="1"/>
  <c r="H60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39" i="2" l="1"/>
  <c r="C37" i="1"/>
  <c r="H33" i="2"/>
  <c r="C31" i="1"/>
  <c r="C32" i="1"/>
  <c r="H70" i="2"/>
  <c r="D71" i="2"/>
  <c r="H69" i="2"/>
  <c r="H71" i="2" l="1"/>
  <c r="D73" i="2"/>
  <c r="D74" i="2" l="1"/>
  <c r="H73" i="2"/>
  <c r="D75" i="2" l="1"/>
  <c r="H74" i="2"/>
  <c r="H75" i="2" l="1"/>
  <c r="C35" i="1"/>
  <c r="C38" i="1" s="1"/>
  <c r="C42" i="1" l="1"/>
  <c r="C39" i="1"/>
</calcChain>
</file>

<file path=xl/sharedStrings.xml><?xml version="1.0" encoding="utf-8"?>
<sst xmlns="http://schemas.openxmlformats.org/spreadsheetml/2006/main" count="369" uniqueCount="158">
  <si>
    <t>СВОДКА ЗАТРАТ</t>
  </si>
  <si>
    <t>P_0920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</si>
  <si>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</si>
  <si>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</si>
  <si>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</si>
  <si>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</si>
  <si>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</si>
  <si>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</si>
  <si>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</si>
  <si>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</si>
  <si>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</si>
  <si>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</si>
  <si>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</si>
  <si>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</si>
  <si>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</si>
  <si>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</si>
  <si>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</si>
  <si>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</si>
  <si>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</si>
  <si>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</si>
  <si>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</si>
  <si>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</si>
  <si>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</si>
  <si>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</si>
  <si>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</si>
  <si>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</si>
  <si>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</si>
  <si>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</si>
  <si>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</si>
  <si>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</si>
  <si>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</si>
  <si>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</si>
  <si>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</si>
  <si>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</si>
  <si>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</si>
  <si>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</si>
  <si>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</si>
  <si>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</si>
  <si>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</si>
  <si>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</si>
  <si>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</si>
  <si>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</si>
  <si>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</si>
  <si>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</si>
  <si>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</si>
  <si>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</si>
  <si>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</si>
  <si>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</si>
  <si>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</si>
  <si>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</si>
  <si>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</si>
  <si>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</si>
  <si>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</si>
  <si>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</si>
  <si>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</si>
  <si>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</si>
  <si>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</si>
  <si>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</si>
  <si>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</si>
  <si>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</si>
  <si>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</si>
  <si>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</si>
  <si>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</si>
  <si>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</si>
  <si>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</si>
  <si>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</si>
  <si>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</si>
  <si>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</si>
  <si>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</si>
  <si>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</si>
  <si>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</si>
  <si>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</si>
  <si>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</si>
  <si>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</si>
  <si>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</si>
  <si>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</si>
  <si>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</si>
  <si>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</si>
  <si>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</si>
  <si>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553-12-01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</si>
  <si>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</si>
  <si>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</si>
  <si>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</si>
  <si>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</si>
  <si>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</si>
  <si>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</si>
  <si>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</si>
  <si>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</si>
  <si>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</si>
  <si>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</si>
  <si>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</si>
  <si>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</si>
  <si>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</si>
  <si>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</si>
  <si>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</si>
  <si>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</si>
  <si>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</si>
  <si>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</si>
  <si>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</si>
  <si>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</si>
  <si>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</si>
  <si>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</si>
  <si>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</si>
  <si>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</si>
  <si>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</si>
  <si>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</si>
  <si>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</si>
  <si>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</si>
  <si>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</si>
  <si>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</si>
  <si>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</si>
  <si>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</si>
  <si>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</si>
  <si>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</si>
  <si>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</si>
  <si>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</si>
  <si>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</si>
  <si>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</si>
  <si>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ГНБ трубой 160</t>
  </si>
  <si>
    <t>ОСР 27-09-01</t>
  </si>
  <si>
    <t>ОСР 27-12-01</t>
  </si>
  <si>
    <t>ОСР 27-07-01</t>
  </si>
  <si>
    <t>км2</t>
  </si>
  <si>
    <t>Восстановление дорожного покрытия при прокладке кабельной линии (м.б вкл в любую КЛ)</t>
  </si>
  <si>
    <t>ОСР 537 02-01</t>
  </si>
  <si>
    <t>Реконструкция КЛ одноцепная</t>
  </si>
  <si>
    <t>ОСР 537-09-01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</si>
  <si>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</si>
  <si>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</si>
  <si>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</si>
  <si>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</si>
  <si>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</si>
  <si>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</si>
  <si>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</si>
  <si>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</si>
  <si>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</si>
  <si>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</si>
  <si>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</si>
  <si>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</si>
  <si>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</si>
  <si>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</si>
  <si>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</si>
  <si>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</si>
  <si>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</si>
  <si>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</si>
  <si>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</si>
  <si>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</si>
  <si>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</si>
  <si>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</si>
  <si>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</si>
  <si>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</si>
  <si>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</si>
  <si>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</si>
  <si>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</si>
  <si>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</si>
  <si>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</si>
  <si>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 кВ Ф-3 ПС 110/10 кВ Безымянка-3 - РП-625 I c, КЛ-10 кВ Ф-41 ПС 110/10 кВ Безымянка-3 до РП-625 II с н.А, н.Бм (двухцепная, протяженностью 3 км)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</si>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</sst>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43" fontId="16" fillId="0" borderId="1" xfId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43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D42" sqref="D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6.88671875" customWidth="1"/>
    <col min="7" max="9" width="14.1093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7" t="s">
        <v>0</v>
      </c>
      <c r="B12" s="87"/>
      <c r="C12" s="87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90" t="s">
        <v>1</v>
      </c>
      <c r="B16" s="90"/>
      <c r="C16" s="90"/>
    </row>
    <row r="17" spans="1:9" ht="15.9" customHeight="1" x14ac:dyDescent="0.3">
      <c r="A17" s="89" t="s">
        <v>2</v>
      </c>
      <c r="B17" s="89"/>
      <c r="C17" s="89"/>
    </row>
    <row r="18" spans="1:9" ht="15.9" customHeight="1" x14ac:dyDescent="0.3">
      <c r="A18" s="1"/>
      <c r="B18" s="1"/>
      <c r="C18" s="1"/>
    </row>
    <row r="19" spans="1:9" ht="72" customHeight="1" x14ac:dyDescent="0.3">
      <c r="A19" s="88" t="s">
        <v>156</v>
      </c>
      <c r="B19" s="88"/>
      <c r="C19" s="88"/>
    </row>
    <row r="20" spans="1:9" ht="15.9" customHeight="1" x14ac:dyDescent="0.3">
      <c r="A20" s="89" t="s">
        <v>3</v>
      </c>
      <c r="B20" s="89"/>
      <c r="C20" s="89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142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4" t="s">
        <v>143</v>
      </c>
      <c r="B25" s="85"/>
      <c r="C25" s="86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144</v>
      </c>
      <c r="C26" s="54"/>
      <c r="D26" s="51"/>
      <c r="E26" s="51"/>
      <c r="F26" s="51"/>
      <c r="G26" s="52"/>
      <c r="H26" s="52" t="s">
        <v>145</v>
      </c>
      <c r="I26" s="52"/>
    </row>
    <row r="27" spans="1:9" ht="17.100000000000001" customHeight="1" x14ac:dyDescent="0.3">
      <c r="A27" s="55" t="s">
        <v>6</v>
      </c>
      <c r="B27" s="53" t="s">
        <v>146</v>
      </c>
      <c r="C27" s="56">
        <v>0</v>
      </c>
      <c r="D27" s="57"/>
      <c r="E27" s="57"/>
      <c r="F27" s="57"/>
      <c r="G27" s="58" t="s">
        <v>147</v>
      </c>
      <c r="H27" s="58" t="s">
        <v>148</v>
      </c>
      <c r="I27" s="58" t="s">
        <v>149</v>
      </c>
    </row>
    <row r="28" spans="1:9" ht="17.100000000000001" customHeight="1" x14ac:dyDescent="0.3">
      <c r="A28" s="55" t="s">
        <v>7</v>
      </c>
      <c r="B28" s="53" t="s">
        <v>150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151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152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153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4" t="s">
        <v>157</v>
      </c>
      <c r="B33" s="85"/>
      <c r="C33" s="86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144</v>
      </c>
      <c r="C34" s="54"/>
      <c r="D34" s="83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146</v>
      </c>
      <c r="C35" s="76">
        <f>ССР!D75+ССР!E75</f>
        <v>33862.724944665359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150</v>
      </c>
      <c r="C36" s="76">
        <f>ССР!F75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151</v>
      </c>
      <c r="C37" s="76">
        <f>(ССР!G71)*1.2</f>
        <v>5576.7155497222166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39439.440494387578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152</v>
      </c>
      <c r="C39" s="62">
        <f>C38-ROUND(C38/1.2,5)</f>
        <v>6573.2400843875803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153</v>
      </c>
      <c r="C40" s="77">
        <f>C38*I37</f>
        <v>47771.983682498947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63"/>
      <c r="E41" s="78"/>
      <c r="F41" s="57"/>
      <c r="G41" s="51"/>
      <c r="H41" s="51"/>
      <c r="I41" s="51"/>
    </row>
    <row r="42" spans="1:9" ht="15.6" x14ac:dyDescent="0.3">
      <c r="A42" s="50"/>
      <c r="B42" s="53" t="s">
        <v>154</v>
      </c>
      <c r="C42" s="79">
        <f>C40+C32</f>
        <v>47771.983682498947</v>
      </c>
      <c r="D42" s="57"/>
      <c r="E42" s="68"/>
      <c r="F42" s="69"/>
      <c r="G42" s="51"/>
      <c r="H42" s="51"/>
      <c r="I42" s="80"/>
    </row>
    <row r="43" spans="1:9" ht="15.6" x14ac:dyDescent="0.3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6" x14ac:dyDescent="0.3">
      <c r="A44" s="81" t="s">
        <v>155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5"/>
  <sheetViews>
    <sheetView topLeftCell="C45" zoomScale="70" zoomScaleNormal="70" workbookViewId="0">
      <selection activeCell="H3" sqref="H3:H7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104</v>
      </c>
      <c r="B1" s="37" t="s">
        <v>105</v>
      </c>
      <c r="C1" s="37" t="s">
        <v>106</v>
      </c>
      <c r="D1" s="37" t="s">
        <v>107</v>
      </c>
      <c r="E1" s="37" t="s">
        <v>108</v>
      </c>
      <c r="F1" s="37" t="s">
        <v>109</v>
      </c>
      <c r="G1" s="37" t="s">
        <v>110</v>
      </c>
      <c r="H1" s="37" t="s">
        <v>111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3" t="s">
        <v>85</v>
      </c>
      <c r="B3" s="97"/>
      <c r="C3" s="45"/>
      <c r="D3" s="43">
        <v>1380.0529994772</v>
      </c>
      <c r="E3" s="41"/>
      <c r="F3" s="41"/>
      <c r="G3" s="41"/>
      <c r="H3" s="48"/>
    </row>
    <row r="4" spans="1:8" x14ac:dyDescent="0.3">
      <c r="A4" s="98" t="s">
        <v>112</v>
      </c>
      <c r="B4" s="42" t="s">
        <v>113</v>
      </c>
      <c r="C4" s="45"/>
      <c r="D4" s="43">
        <v>1292.0618072540999</v>
      </c>
      <c r="E4" s="41"/>
      <c r="F4" s="41"/>
      <c r="G4" s="41"/>
      <c r="H4" s="48"/>
    </row>
    <row r="5" spans="1:8" x14ac:dyDescent="0.3">
      <c r="A5" s="98"/>
      <c r="B5" s="42" t="s">
        <v>114</v>
      </c>
      <c r="C5" s="37"/>
      <c r="D5" s="43">
        <v>87.991192223032996</v>
      </c>
      <c r="E5" s="41"/>
      <c r="F5" s="41"/>
      <c r="G5" s="41"/>
      <c r="H5" s="47"/>
    </row>
    <row r="6" spans="1:8" x14ac:dyDescent="0.3">
      <c r="A6" s="101"/>
      <c r="B6" s="42" t="s">
        <v>115</v>
      </c>
      <c r="C6" s="37"/>
      <c r="D6" s="43">
        <v>0</v>
      </c>
      <c r="E6" s="41"/>
      <c r="F6" s="41"/>
      <c r="G6" s="41"/>
      <c r="H6" s="47"/>
    </row>
    <row r="7" spans="1:8" x14ac:dyDescent="0.3">
      <c r="A7" s="101"/>
      <c r="B7" s="42" t="s">
        <v>116</v>
      </c>
      <c r="C7" s="37"/>
      <c r="D7" s="43">
        <v>0</v>
      </c>
      <c r="E7" s="41"/>
      <c r="F7" s="41"/>
      <c r="G7" s="41"/>
      <c r="H7" s="47"/>
    </row>
    <row r="8" spans="1:8" x14ac:dyDescent="0.3">
      <c r="A8" s="99" t="s">
        <v>88</v>
      </c>
      <c r="B8" s="100"/>
      <c r="C8" s="98" t="s">
        <v>118</v>
      </c>
      <c r="D8" s="44">
        <v>1380.0529994772</v>
      </c>
      <c r="E8" s="41">
        <v>0.15</v>
      </c>
      <c r="F8" s="41" t="s">
        <v>117</v>
      </c>
      <c r="G8" s="44">
        <v>9200.3533298476996</v>
      </c>
      <c r="H8" s="47"/>
    </row>
    <row r="9" spans="1:8" x14ac:dyDescent="0.3">
      <c r="A9" s="102">
        <v>1</v>
      </c>
      <c r="B9" s="42" t="s">
        <v>113</v>
      </c>
      <c r="C9" s="98"/>
      <c r="D9" s="44">
        <v>1292.0618072540999</v>
      </c>
      <c r="E9" s="41"/>
      <c r="F9" s="41"/>
      <c r="G9" s="41"/>
      <c r="H9" s="101" t="s">
        <v>25</v>
      </c>
    </row>
    <row r="10" spans="1:8" x14ac:dyDescent="0.3">
      <c r="A10" s="98"/>
      <c r="B10" s="42" t="s">
        <v>114</v>
      </c>
      <c r="C10" s="98"/>
      <c r="D10" s="44">
        <v>87.991192223032996</v>
      </c>
      <c r="E10" s="41"/>
      <c r="F10" s="41"/>
      <c r="G10" s="41"/>
      <c r="H10" s="101"/>
    </row>
    <row r="11" spans="1:8" x14ac:dyDescent="0.3">
      <c r="A11" s="98"/>
      <c r="B11" s="42" t="s">
        <v>115</v>
      </c>
      <c r="C11" s="98"/>
      <c r="D11" s="44">
        <v>0</v>
      </c>
      <c r="E11" s="41"/>
      <c r="F11" s="41"/>
      <c r="G11" s="41"/>
      <c r="H11" s="101"/>
    </row>
    <row r="12" spans="1:8" x14ac:dyDescent="0.3">
      <c r="A12" s="98"/>
      <c r="B12" s="42" t="s">
        <v>116</v>
      </c>
      <c r="C12" s="98"/>
      <c r="D12" s="44">
        <v>0</v>
      </c>
      <c r="E12" s="41"/>
      <c r="F12" s="41"/>
      <c r="G12" s="41"/>
      <c r="H12" s="101"/>
    </row>
    <row r="13" spans="1:8" ht="24.6" x14ac:dyDescent="0.3">
      <c r="A13" s="96" t="s">
        <v>50</v>
      </c>
      <c r="B13" s="97"/>
      <c r="C13" s="37"/>
      <c r="D13" s="43">
        <v>4.1963012684607</v>
      </c>
      <c r="E13" s="41"/>
      <c r="F13" s="41"/>
      <c r="G13" s="41"/>
      <c r="H13" s="47"/>
    </row>
    <row r="14" spans="1:8" x14ac:dyDescent="0.3">
      <c r="A14" s="98" t="s">
        <v>119</v>
      </c>
      <c r="B14" s="42" t="s">
        <v>113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8"/>
      <c r="B15" s="42" t="s">
        <v>114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8"/>
      <c r="B16" s="42" t="s">
        <v>115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8"/>
      <c r="B17" s="42" t="s">
        <v>116</v>
      </c>
      <c r="C17" s="37"/>
      <c r="D17" s="43">
        <v>4.1963012684607</v>
      </c>
      <c r="E17" s="41"/>
      <c r="F17" s="41"/>
      <c r="G17" s="41"/>
      <c r="H17" s="47"/>
    </row>
    <row r="18" spans="1:8" x14ac:dyDescent="0.3">
      <c r="A18" s="99" t="s">
        <v>91</v>
      </c>
      <c r="B18" s="100"/>
      <c r="C18" s="98" t="s">
        <v>118</v>
      </c>
      <c r="D18" s="44">
        <v>4.1963012684607</v>
      </c>
      <c r="E18" s="41">
        <v>0.15</v>
      </c>
      <c r="F18" s="41" t="s">
        <v>117</v>
      </c>
      <c r="G18" s="44">
        <v>27.975341789738</v>
      </c>
      <c r="H18" s="47"/>
    </row>
    <row r="19" spans="1:8" x14ac:dyDescent="0.3">
      <c r="A19" s="102">
        <v>1</v>
      </c>
      <c r="B19" s="42" t="s">
        <v>113</v>
      </c>
      <c r="C19" s="98"/>
      <c r="D19" s="44">
        <v>0</v>
      </c>
      <c r="E19" s="41"/>
      <c r="F19" s="41"/>
      <c r="G19" s="41"/>
      <c r="H19" s="101" t="s">
        <v>25</v>
      </c>
    </row>
    <row r="20" spans="1:8" x14ac:dyDescent="0.3">
      <c r="A20" s="98"/>
      <c r="B20" s="42" t="s">
        <v>114</v>
      </c>
      <c r="C20" s="98"/>
      <c r="D20" s="44">
        <v>0</v>
      </c>
      <c r="E20" s="41"/>
      <c r="F20" s="41"/>
      <c r="G20" s="41"/>
      <c r="H20" s="101"/>
    </row>
    <row r="21" spans="1:8" x14ac:dyDescent="0.3">
      <c r="A21" s="98"/>
      <c r="B21" s="42" t="s">
        <v>115</v>
      </c>
      <c r="C21" s="98"/>
      <c r="D21" s="44">
        <v>0</v>
      </c>
      <c r="E21" s="41"/>
      <c r="F21" s="41"/>
      <c r="G21" s="41"/>
      <c r="H21" s="101"/>
    </row>
    <row r="22" spans="1:8" x14ac:dyDescent="0.3">
      <c r="A22" s="98"/>
      <c r="B22" s="42" t="s">
        <v>116</v>
      </c>
      <c r="C22" s="98"/>
      <c r="D22" s="44">
        <v>4.1963012684607</v>
      </c>
      <c r="E22" s="41"/>
      <c r="F22" s="41"/>
      <c r="G22" s="41"/>
      <c r="H22" s="101"/>
    </row>
    <row r="23" spans="1:8" ht="24.6" x14ac:dyDescent="0.3">
      <c r="A23" s="96" t="s">
        <v>66</v>
      </c>
      <c r="B23" s="97"/>
      <c r="C23" s="37"/>
      <c r="D23" s="43">
        <v>79.546972948437002</v>
      </c>
      <c r="E23" s="41"/>
      <c r="F23" s="41"/>
      <c r="G23" s="41"/>
      <c r="H23" s="47"/>
    </row>
    <row r="24" spans="1:8" x14ac:dyDescent="0.3">
      <c r="A24" s="98" t="s">
        <v>120</v>
      </c>
      <c r="B24" s="42" t="s">
        <v>113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8"/>
      <c r="B25" s="42" t="s">
        <v>114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8"/>
      <c r="B26" s="42" t="s">
        <v>115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8"/>
      <c r="B27" s="42" t="s">
        <v>116</v>
      </c>
      <c r="C27" s="37"/>
      <c r="D27" s="43">
        <v>79.546972948437002</v>
      </c>
      <c r="E27" s="41"/>
      <c r="F27" s="41"/>
      <c r="G27" s="41"/>
      <c r="H27" s="47"/>
    </row>
    <row r="28" spans="1:8" x14ac:dyDescent="0.3">
      <c r="A28" s="99" t="s">
        <v>66</v>
      </c>
      <c r="B28" s="100"/>
      <c r="C28" s="98" t="s">
        <v>118</v>
      </c>
      <c r="D28" s="44">
        <v>79.546972948437002</v>
      </c>
      <c r="E28" s="41">
        <v>0.15</v>
      </c>
      <c r="F28" s="41" t="s">
        <v>117</v>
      </c>
      <c r="G28" s="44">
        <v>530.31315298957998</v>
      </c>
      <c r="H28" s="47"/>
    </row>
    <row r="29" spans="1:8" x14ac:dyDescent="0.3">
      <c r="A29" s="102">
        <v>1</v>
      </c>
      <c r="B29" s="42" t="s">
        <v>113</v>
      </c>
      <c r="C29" s="98"/>
      <c r="D29" s="44">
        <v>0</v>
      </c>
      <c r="E29" s="41"/>
      <c r="F29" s="41"/>
      <c r="G29" s="41"/>
      <c r="H29" s="101" t="s">
        <v>25</v>
      </c>
    </row>
    <row r="30" spans="1:8" x14ac:dyDescent="0.3">
      <c r="A30" s="98"/>
      <c r="B30" s="42" t="s">
        <v>114</v>
      </c>
      <c r="C30" s="98"/>
      <c r="D30" s="44">
        <v>0</v>
      </c>
      <c r="E30" s="41"/>
      <c r="F30" s="41"/>
      <c r="G30" s="41"/>
      <c r="H30" s="101"/>
    </row>
    <row r="31" spans="1:8" x14ac:dyDescent="0.3">
      <c r="A31" s="98"/>
      <c r="B31" s="42" t="s">
        <v>115</v>
      </c>
      <c r="C31" s="98"/>
      <c r="D31" s="44">
        <v>0</v>
      </c>
      <c r="E31" s="41"/>
      <c r="F31" s="41"/>
      <c r="G31" s="41"/>
      <c r="H31" s="101"/>
    </row>
    <row r="32" spans="1:8" x14ac:dyDescent="0.3">
      <c r="A32" s="98"/>
      <c r="B32" s="42" t="s">
        <v>116</v>
      </c>
      <c r="C32" s="98"/>
      <c r="D32" s="44">
        <v>79.546972948437002</v>
      </c>
      <c r="E32" s="41"/>
      <c r="F32" s="41"/>
      <c r="G32" s="41"/>
      <c r="H32" s="101"/>
    </row>
    <row r="33" spans="1:8" ht="24.6" x14ac:dyDescent="0.3">
      <c r="A33" s="96" t="s">
        <v>39</v>
      </c>
      <c r="B33" s="97"/>
      <c r="C33" s="37"/>
      <c r="D33" s="43">
        <v>8479.8734711927009</v>
      </c>
      <c r="E33" s="41"/>
      <c r="F33" s="41"/>
      <c r="G33" s="41"/>
      <c r="H33" s="47"/>
    </row>
    <row r="34" spans="1:8" x14ac:dyDescent="0.3">
      <c r="A34" s="98" t="s">
        <v>121</v>
      </c>
      <c r="B34" s="42" t="s">
        <v>113</v>
      </c>
      <c r="C34" s="37"/>
      <c r="D34" s="43">
        <v>8479.8734711927009</v>
      </c>
      <c r="E34" s="41"/>
      <c r="F34" s="41"/>
      <c r="G34" s="41"/>
      <c r="H34" s="47"/>
    </row>
    <row r="35" spans="1:8" x14ac:dyDescent="0.3">
      <c r="A35" s="98"/>
      <c r="B35" s="42" t="s">
        <v>114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8"/>
      <c r="B36" s="42" t="s">
        <v>115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8"/>
      <c r="B37" s="42" t="s">
        <v>116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9" t="s">
        <v>39</v>
      </c>
      <c r="B38" s="100"/>
      <c r="C38" s="98" t="s">
        <v>123</v>
      </c>
      <c r="D38" s="44">
        <v>8479.8734711927009</v>
      </c>
      <c r="E38" s="41">
        <v>6.9999999999999999E-4</v>
      </c>
      <c r="F38" s="41" t="s">
        <v>122</v>
      </c>
      <c r="G38" s="44">
        <v>12114104.958846999</v>
      </c>
      <c r="H38" s="47"/>
    </row>
    <row r="39" spans="1:8" x14ac:dyDescent="0.3">
      <c r="A39" s="102">
        <v>1</v>
      </c>
      <c r="B39" s="42" t="s">
        <v>113</v>
      </c>
      <c r="C39" s="98"/>
      <c r="D39" s="44">
        <v>8479.8734711927009</v>
      </c>
      <c r="E39" s="41"/>
      <c r="F39" s="41"/>
      <c r="G39" s="41"/>
      <c r="H39" s="101" t="s">
        <v>25</v>
      </c>
    </row>
    <row r="40" spans="1:8" x14ac:dyDescent="0.3">
      <c r="A40" s="98"/>
      <c r="B40" s="42" t="s">
        <v>114</v>
      </c>
      <c r="C40" s="98"/>
      <c r="D40" s="44">
        <v>0</v>
      </c>
      <c r="E40" s="41"/>
      <c r="F40" s="41"/>
      <c r="G40" s="41"/>
      <c r="H40" s="101"/>
    </row>
    <row r="41" spans="1:8" x14ac:dyDescent="0.3">
      <c r="A41" s="98"/>
      <c r="B41" s="42" t="s">
        <v>115</v>
      </c>
      <c r="C41" s="98"/>
      <c r="D41" s="44">
        <v>0</v>
      </c>
      <c r="E41" s="41"/>
      <c r="F41" s="41"/>
      <c r="G41" s="41"/>
      <c r="H41" s="101"/>
    </row>
    <row r="42" spans="1:8" x14ac:dyDescent="0.3">
      <c r="A42" s="98"/>
      <c r="B42" s="42" t="s">
        <v>116</v>
      </c>
      <c r="C42" s="98"/>
      <c r="D42" s="44">
        <v>0</v>
      </c>
      <c r="E42" s="41"/>
      <c r="F42" s="41"/>
      <c r="G42" s="41"/>
      <c r="H42" s="101"/>
    </row>
    <row r="43" spans="1:8" ht="24.6" x14ac:dyDescent="0.3">
      <c r="A43" s="96" t="s">
        <v>27</v>
      </c>
      <c r="B43" s="97"/>
      <c r="C43" s="37"/>
      <c r="D43" s="43">
        <v>16052.121540421</v>
      </c>
      <c r="E43" s="41"/>
      <c r="F43" s="41"/>
      <c r="G43" s="41"/>
      <c r="H43" s="47"/>
    </row>
    <row r="44" spans="1:8" x14ac:dyDescent="0.3">
      <c r="A44" s="98" t="s">
        <v>124</v>
      </c>
      <c r="B44" s="42" t="s">
        <v>113</v>
      </c>
      <c r="C44" s="37"/>
      <c r="D44" s="43">
        <v>5260.2562066811997</v>
      </c>
      <c r="E44" s="41"/>
      <c r="F44" s="41"/>
      <c r="G44" s="41"/>
      <c r="H44" s="47"/>
    </row>
    <row r="45" spans="1:8" x14ac:dyDescent="0.3">
      <c r="A45" s="98"/>
      <c r="B45" s="42" t="s">
        <v>114</v>
      </c>
      <c r="C45" s="37"/>
      <c r="D45" s="43">
        <v>10498.302146468001</v>
      </c>
      <c r="E45" s="41"/>
      <c r="F45" s="41"/>
      <c r="G45" s="41"/>
      <c r="H45" s="47"/>
    </row>
    <row r="46" spans="1:8" x14ac:dyDescent="0.3">
      <c r="A46" s="98"/>
      <c r="B46" s="42" t="s">
        <v>115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/>
      <c r="B47" s="42" t="s">
        <v>116</v>
      </c>
      <c r="C47" s="37"/>
      <c r="D47" s="43">
        <v>0</v>
      </c>
      <c r="E47" s="41"/>
      <c r="F47" s="41"/>
      <c r="G47" s="41"/>
      <c r="H47" s="47"/>
    </row>
    <row r="48" spans="1:8" x14ac:dyDescent="0.3">
      <c r="A48" s="99" t="s">
        <v>98</v>
      </c>
      <c r="B48" s="100"/>
      <c r="C48" s="98" t="s">
        <v>125</v>
      </c>
      <c r="D48" s="44">
        <v>15758.558353148999</v>
      </c>
      <c r="E48" s="41">
        <v>3</v>
      </c>
      <c r="F48" s="41" t="s">
        <v>117</v>
      </c>
      <c r="G48" s="44">
        <v>5252.8527843828997</v>
      </c>
      <c r="H48" s="47"/>
    </row>
    <row r="49" spans="1:8" x14ac:dyDescent="0.3">
      <c r="A49" s="102">
        <v>1</v>
      </c>
      <c r="B49" s="42" t="s">
        <v>113</v>
      </c>
      <c r="C49" s="98"/>
      <c r="D49" s="44">
        <v>5260.2562066811997</v>
      </c>
      <c r="E49" s="41"/>
      <c r="F49" s="41"/>
      <c r="G49" s="41"/>
      <c r="H49" s="101" t="s">
        <v>27</v>
      </c>
    </row>
    <row r="50" spans="1:8" x14ac:dyDescent="0.3">
      <c r="A50" s="98"/>
      <c r="B50" s="42" t="s">
        <v>114</v>
      </c>
      <c r="C50" s="98"/>
      <c r="D50" s="44">
        <v>10498.302146468001</v>
      </c>
      <c r="E50" s="41"/>
      <c r="F50" s="41"/>
      <c r="G50" s="41"/>
      <c r="H50" s="101"/>
    </row>
    <row r="51" spans="1:8" x14ac:dyDescent="0.3">
      <c r="A51" s="98"/>
      <c r="B51" s="42" t="s">
        <v>115</v>
      </c>
      <c r="C51" s="98"/>
      <c r="D51" s="44">
        <v>0</v>
      </c>
      <c r="E51" s="41"/>
      <c r="F51" s="41"/>
      <c r="G51" s="41"/>
      <c r="H51" s="101"/>
    </row>
    <row r="52" spans="1:8" x14ac:dyDescent="0.3">
      <c r="A52" s="98"/>
      <c r="B52" s="42" t="s">
        <v>116</v>
      </c>
      <c r="C52" s="98"/>
      <c r="D52" s="44">
        <v>0</v>
      </c>
      <c r="E52" s="41"/>
      <c r="F52" s="41"/>
      <c r="G52" s="41"/>
      <c r="H52" s="101"/>
    </row>
    <row r="53" spans="1:8" x14ac:dyDescent="0.3">
      <c r="A53" s="98" t="s">
        <v>126</v>
      </c>
      <c r="B53" s="42" t="s">
        <v>113</v>
      </c>
      <c r="C53" s="37"/>
      <c r="D53" s="43">
        <v>5260.2562066811997</v>
      </c>
      <c r="E53" s="41"/>
      <c r="F53" s="41"/>
      <c r="G53" s="41"/>
      <c r="H53" s="47"/>
    </row>
    <row r="54" spans="1:8" x14ac:dyDescent="0.3">
      <c r="A54" s="98"/>
      <c r="B54" s="42" t="s">
        <v>114</v>
      </c>
      <c r="C54" s="37"/>
      <c r="D54" s="43">
        <v>10498.302146468001</v>
      </c>
      <c r="E54" s="41"/>
      <c r="F54" s="41"/>
      <c r="G54" s="41"/>
      <c r="H54" s="47"/>
    </row>
    <row r="55" spans="1:8" x14ac:dyDescent="0.3">
      <c r="A55" s="98"/>
      <c r="B55" s="42" t="s">
        <v>115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8"/>
      <c r="B56" s="42" t="s">
        <v>116</v>
      </c>
      <c r="C56" s="37"/>
      <c r="D56" s="43">
        <v>293.56318727195003</v>
      </c>
      <c r="E56" s="41"/>
      <c r="F56" s="41"/>
      <c r="G56" s="41"/>
      <c r="H56" s="47"/>
    </row>
    <row r="57" spans="1:8" x14ac:dyDescent="0.3">
      <c r="A57" s="99" t="s">
        <v>101</v>
      </c>
      <c r="B57" s="100"/>
      <c r="C57" s="98" t="s">
        <v>125</v>
      </c>
      <c r="D57" s="44">
        <v>293.56318727195003</v>
      </c>
      <c r="E57" s="41">
        <v>3</v>
      </c>
      <c r="F57" s="41" t="s">
        <v>117</v>
      </c>
      <c r="G57" s="44">
        <v>97.854395757316993</v>
      </c>
      <c r="H57" s="47"/>
    </row>
    <row r="58" spans="1:8" x14ac:dyDescent="0.3">
      <c r="A58" s="102">
        <v>1</v>
      </c>
      <c r="B58" s="42" t="s">
        <v>113</v>
      </c>
      <c r="C58" s="98"/>
      <c r="D58" s="44">
        <v>0</v>
      </c>
      <c r="E58" s="41"/>
      <c r="F58" s="41"/>
      <c r="G58" s="41"/>
      <c r="H58" s="101" t="s">
        <v>27</v>
      </c>
    </row>
    <row r="59" spans="1:8" x14ac:dyDescent="0.3">
      <c r="A59" s="98"/>
      <c r="B59" s="42" t="s">
        <v>114</v>
      </c>
      <c r="C59" s="98"/>
      <c r="D59" s="44">
        <v>0</v>
      </c>
      <c r="E59" s="41"/>
      <c r="F59" s="41"/>
      <c r="G59" s="41"/>
      <c r="H59" s="101"/>
    </row>
    <row r="60" spans="1:8" x14ac:dyDescent="0.3">
      <c r="A60" s="98"/>
      <c r="B60" s="42" t="s">
        <v>115</v>
      </c>
      <c r="C60" s="98"/>
      <c r="D60" s="44">
        <v>0</v>
      </c>
      <c r="E60" s="41"/>
      <c r="F60" s="41"/>
      <c r="G60" s="41"/>
      <c r="H60" s="101"/>
    </row>
    <row r="61" spans="1:8" x14ac:dyDescent="0.3">
      <c r="A61" s="98"/>
      <c r="B61" s="42" t="s">
        <v>116</v>
      </c>
      <c r="C61" s="98"/>
      <c r="D61" s="44">
        <v>293.56318727195003</v>
      </c>
      <c r="E61" s="41"/>
      <c r="F61" s="41"/>
      <c r="G61" s="41"/>
      <c r="H61" s="101"/>
    </row>
    <row r="62" spans="1:8" ht="24.6" x14ac:dyDescent="0.3">
      <c r="A62" s="96" t="s">
        <v>103</v>
      </c>
      <c r="B62" s="97"/>
      <c r="C62" s="37"/>
      <c r="D62" s="43">
        <v>845.05179516373005</v>
      </c>
      <c r="E62" s="41"/>
      <c r="F62" s="41"/>
      <c r="G62" s="41"/>
      <c r="H62" s="47"/>
    </row>
    <row r="63" spans="1:8" x14ac:dyDescent="0.3">
      <c r="A63" s="98" t="s">
        <v>127</v>
      </c>
      <c r="B63" s="42" t="s">
        <v>113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8"/>
      <c r="B64" s="42" t="s">
        <v>114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8"/>
      <c r="B65" s="42" t="s">
        <v>115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8"/>
      <c r="B66" s="42" t="s">
        <v>116</v>
      </c>
      <c r="C66" s="37"/>
      <c r="D66" s="43">
        <v>845.05179516373005</v>
      </c>
      <c r="E66" s="41"/>
      <c r="F66" s="41"/>
      <c r="G66" s="41"/>
      <c r="H66" s="47"/>
    </row>
    <row r="67" spans="1:8" x14ac:dyDescent="0.3">
      <c r="A67" s="99" t="s">
        <v>103</v>
      </c>
      <c r="B67" s="100"/>
      <c r="C67" s="98" t="s">
        <v>125</v>
      </c>
      <c r="D67" s="44">
        <v>845.05179516373005</v>
      </c>
      <c r="E67" s="41">
        <v>3</v>
      </c>
      <c r="F67" s="41" t="s">
        <v>117</v>
      </c>
      <c r="G67" s="44">
        <v>281.68393172124001</v>
      </c>
      <c r="H67" s="47"/>
    </row>
    <row r="68" spans="1:8" x14ac:dyDescent="0.3">
      <c r="A68" s="102">
        <v>1</v>
      </c>
      <c r="B68" s="42" t="s">
        <v>113</v>
      </c>
      <c r="C68" s="98"/>
      <c r="D68" s="44">
        <v>0</v>
      </c>
      <c r="E68" s="41"/>
      <c r="F68" s="41"/>
      <c r="G68" s="41"/>
      <c r="H68" s="101" t="s">
        <v>27</v>
      </c>
    </row>
    <row r="69" spans="1:8" x14ac:dyDescent="0.3">
      <c r="A69" s="98"/>
      <c r="B69" s="42" t="s">
        <v>114</v>
      </c>
      <c r="C69" s="98"/>
      <c r="D69" s="44">
        <v>0</v>
      </c>
      <c r="E69" s="41"/>
      <c r="F69" s="41"/>
      <c r="G69" s="41"/>
      <c r="H69" s="101"/>
    </row>
    <row r="70" spans="1:8" x14ac:dyDescent="0.3">
      <c r="A70" s="98"/>
      <c r="B70" s="42" t="s">
        <v>115</v>
      </c>
      <c r="C70" s="98"/>
      <c r="D70" s="44">
        <v>0</v>
      </c>
      <c r="E70" s="41"/>
      <c r="F70" s="41"/>
      <c r="G70" s="41"/>
      <c r="H70" s="101"/>
    </row>
    <row r="71" spans="1:8" x14ac:dyDescent="0.3">
      <c r="A71" s="98"/>
      <c r="B71" s="42" t="s">
        <v>116</v>
      </c>
      <c r="C71" s="98"/>
      <c r="D71" s="44">
        <v>845.05179516373005</v>
      </c>
      <c r="E71" s="41"/>
      <c r="F71" s="41"/>
      <c r="G71" s="41"/>
      <c r="H71" s="101"/>
    </row>
    <row r="72" spans="1:8" x14ac:dyDescent="0.3">
      <c r="A72" s="46"/>
      <c r="C72" s="46"/>
      <c r="D72" s="40"/>
      <c r="E72" s="40"/>
      <c r="F72" s="40"/>
      <c r="G72" s="40"/>
      <c r="H72" s="49"/>
    </row>
    <row r="74" spans="1:8" x14ac:dyDescent="0.3">
      <c r="A74" s="95" t="s">
        <v>128</v>
      </c>
      <c r="B74" s="95"/>
      <c r="C74" s="95"/>
      <c r="D74" s="95"/>
      <c r="E74" s="95"/>
      <c r="F74" s="95"/>
      <c r="G74" s="95"/>
      <c r="H74" s="95"/>
    </row>
    <row r="75" spans="1:8" x14ac:dyDescent="0.3">
      <c r="A75" s="95" t="s">
        <v>129</v>
      </c>
      <c r="B75" s="95"/>
      <c r="C75" s="95"/>
      <c r="D75" s="95"/>
      <c r="E75" s="95"/>
      <c r="F75" s="95"/>
      <c r="G75" s="95"/>
      <c r="H75" s="95"/>
    </row>
  </sheetData>
  <mergeCells count="43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B43"/>
    <mergeCell ref="A44:A47"/>
    <mergeCell ref="A48:B48"/>
    <mergeCell ref="H49:H52"/>
    <mergeCell ref="C48:C52"/>
    <mergeCell ref="A49:A52"/>
    <mergeCell ref="A53:A56"/>
    <mergeCell ref="A57:B57"/>
    <mergeCell ref="H58:H61"/>
    <mergeCell ref="C57:C61"/>
    <mergeCell ref="A58:A61"/>
    <mergeCell ref="A74:H74"/>
    <mergeCell ref="A75:H75"/>
    <mergeCell ref="A62:B62"/>
    <mergeCell ref="A63:A66"/>
    <mergeCell ref="A67:B67"/>
    <mergeCell ref="H68:H71"/>
    <mergeCell ref="C67:C71"/>
    <mergeCell ref="A68:A7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4" t="s">
        <v>130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customHeight="1" x14ac:dyDescent="0.3">
      <c r="A4" s="25" t="s">
        <v>139</v>
      </c>
      <c r="B4" s="26" t="s">
        <v>117</v>
      </c>
      <c r="C4" s="27">
        <v>0.05</v>
      </c>
      <c r="D4" s="27">
        <v>34488.969683926</v>
      </c>
      <c r="E4" s="26">
        <v>6</v>
      </c>
      <c r="F4" s="26"/>
      <c r="G4" s="27">
        <v>1724.4484841962999</v>
      </c>
      <c r="H4" s="28"/>
    </row>
    <row r="5" spans="1:8" ht="39" customHeight="1" x14ac:dyDescent="0.3">
      <c r="A5" s="25" t="s">
        <v>140</v>
      </c>
      <c r="B5" s="26" t="s">
        <v>117</v>
      </c>
      <c r="C5" s="27">
        <v>0.16911764705881999</v>
      </c>
      <c r="D5" s="27">
        <v>1724.4134162502</v>
      </c>
      <c r="E5" s="26">
        <v>6</v>
      </c>
      <c r="F5" s="26"/>
      <c r="G5" s="27">
        <v>291.62873951289998</v>
      </c>
      <c r="H5" s="28"/>
    </row>
    <row r="6" spans="1:8" ht="39" customHeight="1" x14ac:dyDescent="0.3">
      <c r="A6" s="25" t="s">
        <v>141</v>
      </c>
      <c r="B6" s="26" t="s">
        <v>117</v>
      </c>
      <c r="C6" s="27">
        <v>3</v>
      </c>
      <c r="D6" s="27">
        <v>2121.4564905951001</v>
      </c>
      <c r="E6" s="26">
        <v>10</v>
      </c>
      <c r="F6" s="26"/>
      <c r="G6" s="27">
        <v>6364.3694717853004</v>
      </c>
      <c r="H6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7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8" t="s">
        <v>156</v>
      </c>
      <c r="B13" s="88"/>
      <c r="C13" s="88"/>
      <c r="D13" s="88"/>
      <c r="E13" s="88"/>
      <c r="F13" s="88"/>
      <c r="G13" s="88"/>
      <c r="H13" s="88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4.9" customHeight="1" x14ac:dyDescent="0.3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1292.0618072540999</v>
      </c>
      <c r="E25" s="20">
        <v>87.991192223032996</v>
      </c>
      <c r="F25" s="20">
        <v>0</v>
      </c>
      <c r="G25" s="20">
        <v>0</v>
      </c>
      <c r="H25" s="20">
        <v>1380.0529994772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5260.2562066811997</v>
      </c>
      <c r="E26" s="20">
        <v>10976.850355856001</v>
      </c>
      <c r="F26" s="20">
        <v>0</v>
      </c>
      <c r="G26" s="20">
        <v>0</v>
      </c>
      <c r="H26" s="20">
        <v>16237.106562536999</v>
      </c>
    </row>
    <row r="27" spans="1:8" ht="17.100000000000001" customHeight="1" x14ac:dyDescent="0.3">
      <c r="A27" s="6"/>
      <c r="B27" s="9"/>
      <c r="C27" s="9" t="s">
        <v>28</v>
      </c>
      <c r="D27" s="20">
        <v>6552.3180139352999</v>
      </c>
      <c r="E27" s="20">
        <v>11064.841548079001</v>
      </c>
      <c r="F27" s="20">
        <v>0</v>
      </c>
      <c r="G27" s="20">
        <v>0</v>
      </c>
      <c r="H27" s="20">
        <v>17617.159562014</v>
      </c>
    </row>
    <row r="28" spans="1:8" ht="17.100000000000001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>
        <v>3</v>
      </c>
      <c r="B41" s="21" t="s">
        <v>38</v>
      </c>
      <c r="C41" s="22" t="s">
        <v>39</v>
      </c>
      <c r="D41" s="20">
        <v>8479.8773006134998</v>
      </c>
      <c r="E41" s="20">
        <v>0</v>
      </c>
      <c r="F41" s="20">
        <v>0</v>
      </c>
      <c r="G41" s="20">
        <v>0</v>
      </c>
      <c r="H41" s="20">
        <v>8479.8773006134998</v>
      </c>
    </row>
    <row r="42" spans="1:8" ht="17.100000000000001" customHeight="1" x14ac:dyDescent="0.3">
      <c r="A42" s="6"/>
      <c r="B42" s="9"/>
      <c r="C42" s="9" t="s">
        <v>40</v>
      </c>
      <c r="D42" s="20">
        <v>8479.8773006134998</v>
      </c>
      <c r="E42" s="20">
        <v>0</v>
      </c>
      <c r="F42" s="20">
        <v>0</v>
      </c>
      <c r="G42" s="20">
        <v>0</v>
      </c>
      <c r="H42" s="20">
        <v>8479.8773006134998</v>
      </c>
    </row>
    <row r="43" spans="1:8" ht="17.100000000000001" customHeight="1" x14ac:dyDescent="0.3">
      <c r="A43" s="6"/>
      <c r="B43" s="9"/>
      <c r="C43" s="9" t="s">
        <v>41</v>
      </c>
      <c r="D43" s="20">
        <v>15032.195314549001</v>
      </c>
      <c r="E43" s="20">
        <v>11064.841548079001</v>
      </c>
      <c r="F43" s="20">
        <v>0</v>
      </c>
      <c r="G43" s="20">
        <v>0</v>
      </c>
      <c r="H43" s="20">
        <v>26097.036862628</v>
      </c>
    </row>
    <row r="44" spans="1:8" ht="17.100000000000001" customHeight="1" x14ac:dyDescent="0.3">
      <c r="A44" s="6"/>
      <c r="B44" s="9"/>
      <c r="C44" s="10" t="s">
        <v>42</v>
      </c>
      <c r="D44" s="20"/>
      <c r="E44" s="20"/>
      <c r="F44" s="20"/>
      <c r="G44" s="20"/>
      <c r="H44" s="20"/>
    </row>
    <row r="45" spans="1:8" ht="31.2" x14ac:dyDescent="0.3">
      <c r="A45" s="6">
        <v>4</v>
      </c>
      <c r="B45" s="6" t="s">
        <v>43</v>
      </c>
      <c r="C45" s="32" t="s">
        <v>44</v>
      </c>
      <c r="D45" s="20">
        <v>195.43878215735</v>
      </c>
      <c r="E45" s="20">
        <v>1.7598238444606999</v>
      </c>
      <c r="F45" s="20">
        <v>0</v>
      </c>
      <c r="G45" s="20">
        <v>0</v>
      </c>
      <c r="H45" s="20">
        <v>197.19860600180999</v>
      </c>
    </row>
    <row r="46" spans="1:8" ht="31.2" x14ac:dyDescent="0.3">
      <c r="A46" s="6">
        <v>5</v>
      </c>
      <c r="B46" s="6" t="s">
        <v>43</v>
      </c>
      <c r="C46" s="32" t="s">
        <v>45</v>
      </c>
      <c r="D46" s="20">
        <v>131.50640516703001</v>
      </c>
      <c r="E46" s="20">
        <v>274.42125889641</v>
      </c>
      <c r="F46" s="20">
        <v>0</v>
      </c>
      <c r="G46" s="20">
        <v>0</v>
      </c>
      <c r="H46" s="20">
        <v>405.92766406343998</v>
      </c>
    </row>
    <row r="47" spans="1:8" ht="17.100000000000001" customHeight="1" x14ac:dyDescent="0.3">
      <c r="A47" s="6"/>
      <c r="B47" s="9"/>
      <c r="C47" s="9" t="s">
        <v>46</v>
      </c>
      <c r="D47" s="20">
        <v>326.94518732438002</v>
      </c>
      <c r="E47" s="20">
        <v>276.18108274087001</v>
      </c>
      <c r="F47" s="20">
        <v>0</v>
      </c>
      <c r="G47" s="20">
        <v>0</v>
      </c>
      <c r="H47" s="20">
        <v>603.12627006524997</v>
      </c>
    </row>
    <row r="48" spans="1:8" ht="17.100000000000001" customHeight="1" x14ac:dyDescent="0.3">
      <c r="A48" s="6"/>
      <c r="B48" s="9"/>
      <c r="C48" s="9" t="s">
        <v>47</v>
      </c>
      <c r="D48" s="20">
        <v>15359.140501873</v>
      </c>
      <c r="E48" s="20">
        <v>11341.02263082</v>
      </c>
      <c r="F48" s="20">
        <v>0</v>
      </c>
      <c r="G48" s="20">
        <v>0</v>
      </c>
      <c r="H48" s="20">
        <v>26700.163132693</v>
      </c>
    </row>
    <row r="49" spans="1:8" ht="17.100000000000001" customHeight="1" x14ac:dyDescent="0.3">
      <c r="A49" s="6"/>
      <c r="B49" s="9"/>
      <c r="C49" s="9" t="s">
        <v>48</v>
      </c>
      <c r="D49" s="20"/>
      <c r="E49" s="20"/>
      <c r="F49" s="20"/>
      <c r="G49" s="20"/>
      <c r="H49" s="20"/>
    </row>
    <row r="50" spans="1:8" x14ac:dyDescent="0.3">
      <c r="A50" s="6">
        <v>6</v>
      </c>
      <c r="B50" s="6" t="s">
        <v>49</v>
      </c>
      <c r="C50" s="7" t="s">
        <v>50</v>
      </c>
      <c r="D50" s="20">
        <v>0</v>
      </c>
      <c r="E50" s="20">
        <v>0</v>
      </c>
      <c r="F50" s="20">
        <v>0</v>
      </c>
      <c r="G50" s="20">
        <v>4.1963012684607</v>
      </c>
      <c r="H50" s="20">
        <v>4.1963012684607</v>
      </c>
    </row>
    <row r="51" spans="1:8" ht="31.2" x14ac:dyDescent="0.3">
      <c r="A51" s="6">
        <v>7</v>
      </c>
      <c r="B51" s="6" t="s">
        <v>51</v>
      </c>
      <c r="C51" s="7" t="s">
        <v>52</v>
      </c>
      <c r="D51" s="20">
        <v>260.13782673332997</v>
      </c>
      <c r="E51" s="20">
        <v>2.3425015193615999</v>
      </c>
      <c r="F51" s="20">
        <v>0</v>
      </c>
      <c r="G51" s="20">
        <v>0</v>
      </c>
      <c r="H51" s="20">
        <v>262.48032825269001</v>
      </c>
    </row>
    <row r="52" spans="1:8" x14ac:dyDescent="0.3">
      <c r="A52" s="6">
        <v>8</v>
      </c>
      <c r="B52" s="6" t="s">
        <v>53</v>
      </c>
      <c r="C52" s="7" t="s">
        <v>54</v>
      </c>
      <c r="D52" s="20">
        <v>0</v>
      </c>
      <c r="E52" s="20">
        <v>0</v>
      </c>
      <c r="F52" s="20">
        <v>0</v>
      </c>
      <c r="G52" s="20">
        <v>380.85912580547</v>
      </c>
      <c r="H52" s="20">
        <v>380.85912580547</v>
      </c>
    </row>
    <row r="53" spans="1:8" ht="31.2" x14ac:dyDescent="0.3">
      <c r="A53" s="6">
        <v>9</v>
      </c>
      <c r="B53" s="6" t="s">
        <v>55</v>
      </c>
      <c r="C53" s="7" t="s">
        <v>27</v>
      </c>
      <c r="D53" s="20">
        <v>0</v>
      </c>
      <c r="E53" s="20">
        <v>0</v>
      </c>
      <c r="F53" s="20">
        <v>0</v>
      </c>
      <c r="G53" s="20">
        <v>306.83385190205001</v>
      </c>
      <c r="H53" s="20">
        <v>306.83385190205001</v>
      </c>
    </row>
    <row r="54" spans="1:8" ht="31.2" x14ac:dyDescent="0.3">
      <c r="A54" s="6">
        <v>10</v>
      </c>
      <c r="B54" s="6" t="s">
        <v>51</v>
      </c>
      <c r="C54" s="7" t="s">
        <v>56</v>
      </c>
      <c r="D54" s="20">
        <v>140.72500416924001</v>
      </c>
      <c r="E54" s="20">
        <v>293.65818914505002</v>
      </c>
      <c r="F54" s="20">
        <v>0</v>
      </c>
      <c r="G54" s="20">
        <v>0</v>
      </c>
      <c r="H54" s="20">
        <v>434.38319331427999</v>
      </c>
    </row>
    <row r="55" spans="1:8" x14ac:dyDescent="0.3">
      <c r="A55" s="6">
        <v>11</v>
      </c>
      <c r="B55" s="6"/>
      <c r="C55" s="7" t="s">
        <v>57</v>
      </c>
      <c r="D55" s="20">
        <v>0</v>
      </c>
      <c r="E55" s="20">
        <v>0</v>
      </c>
      <c r="F55" s="20">
        <v>0</v>
      </c>
      <c r="G55" s="20">
        <v>1608.5654097093</v>
      </c>
      <c r="H55" s="20">
        <v>1608.5654097093</v>
      </c>
    </row>
    <row r="56" spans="1:8" x14ac:dyDescent="0.3">
      <c r="A56" s="6">
        <v>12</v>
      </c>
      <c r="B56" s="6"/>
      <c r="C56" s="7" t="s">
        <v>58</v>
      </c>
      <c r="D56" s="20">
        <v>0</v>
      </c>
      <c r="E56" s="20">
        <v>0</v>
      </c>
      <c r="F56" s="20">
        <v>0</v>
      </c>
      <c r="G56" s="20">
        <v>1286.8523277674999</v>
      </c>
      <c r="H56" s="20">
        <v>1286.8523277674999</v>
      </c>
    </row>
    <row r="57" spans="1:8" ht="17.100000000000001" customHeight="1" x14ac:dyDescent="0.3">
      <c r="A57" s="6"/>
      <c r="B57" s="9"/>
      <c r="C57" s="9" t="s">
        <v>59</v>
      </c>
      <c r="D57" s="20">
        <v>400.86283090257001</v>
      </c>
      <c r="E57" s="20">
        <v>296.00069066441</v>
      </c>
      <c r="F57" s="20">
        <v>0</v>
      </c>
      <c r="G57" s="20">
        <v>3587.3070164527999</v>
      </c>
      <c r="H57" s="20">
        <v>4284.1705380197</v>
      </c>
    </row>
    <row r="58" spans="1:8" ht="17.100000000000001" customHeight="1" x14ac:dyDescent="0.3">
      <c r="A58" s="6"/>
      <c r="B58" s="9"/>
      <c r="C58" s="9" t="s">
        <v>60</v>
      </c>
      <c r="D58" s="20">
        <v>15760.003332775999</v>
      </c>
      <c r="E58" s="20">
        <v>11637.023321483999</v>
      </c>
      <c r="F58" s="20">
        <v>0</v>
      </c>
      <c r="G58" s="20">
        <v>3587.3070164527999</v>
      </c>
      <c r="H58" s="20">
        <v>30984.333670713</v>
      </c>
    </row>
    <row r="59" spans="1:8" ht="17.100000000000001" customHeight="1" x14ac:dyDescent="0.3">
      <c r="A59" s="6"/>
      <c r="B59" s="9"/>
      <c r="C59" s="9" t="s">
        <v>61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7.100000000000001" customHeight="1" x14ac:dyDescent="0.3">
      <c r="A61" s="6"/>
      <c r="B61" s="9"/>
      <c r="C61" s="9" t="s">
        <v>62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7.100000000000001" customHeight="1" x14ac:dyDescent="0.3">
      <c r="A62" s="6"/>
      <c r="B62" s="9"/>
      <c r="C62" s="9" t="s">
        <v>63</v>
      </c>
      <c r="D62" s="20">
        <v>15760.003332775999</v>
      </c>
      <c r="E62" s="20">
        <v>11637.023321483999</v>
      </c>
      <c r="F62" s="20">
        <v>0</v>
      </c>
      <c r="G62" s="20">
        <v>3587.3070164527999</v>
      </c>
      <c r="H62" s="20">
        <v>30984.333670713</v>
      </c>
    </row>
    <row r="63" spans="1:8" ht="153" customHeight="1" x14ac:dyDescent="0.3">
      <c r="A63" s="6"/>
      <c r="B63" s="9"/>
      <c r="C63" s="9" t="s">
        <v>64</v>
      </c>
      <c r="D63" s="20"/>
      <c r="E63" s="20"/>
      <c r="F63" s="20"/>
      <c r="G63" s="20"/>
      <c r="H63" s="20"/>
    </row>
    <row r="64" spans="1:8" x14ac:dyDescent="0.3">
      <c r="A64" s="6">
        <v>13</v>
      </c>
      <c r="B64" s="6" t="s">
        <v>65</v>
      </c>
      <c r="C64" s="7" t="s">
        <v>66</v>
      </c>
      <c r="D64" s="20">
        <v>0</v>
      </c>
      <c r="E64" s="20">
        <v>0</v>
      </c>
      <c r="F64" s="20">
        <v>0</v>
      </c>
      <c r="G64" s="20">
        <v>79.546972948437002</v>
      </c>
      <c r="H64" s="20">
        <v>79.546972948437002</v>
      </c>
    </row>
    <row r="65" spans="1:8" x14ac:dyDescent="0.3">
      <c r="A65" s="6">
        <v>14</v>
      </c>
      <c r="B65" s="6" t="s">
        <v>79</v>
      </c>
      <c r="C65" s="7" t="s">
        <v>80</v>
      </c>
      <c r="D65" s="20">
        <v>0</v>
      </c>
      <c r="E65" s="20">
        <v>0</v>
      </c>
      <c r="F65" s="20">
        <v>0</v>
      </c>
      <c r="G65" s="20">
        <v>845.05179516373005</v>
      </c>
      <c r="H65" s="20">
        <v>845.05179516373005</v>
      </c>
    </row>
    <row r="66" spans="1:8" ht="17.100000000000001" customHeight="1" x14ac:dyDescent="0.3">
      <c r="A66" s="6"/>
      <c r="B66" s="9"/>
      <c r="C66" s="9" t="s">
        <v>78</v>
      </c>
      <c r="D66" s="20">
        <v>0</v>
      </c>
      <c r="E66" s="20">
        <v>0</v>
      </c>
      <c r="F66" s="20">
        <v>0</v>
      </c>
      <c r="G66" s="20">
        <v>924.59876811216998</v>
      </c>
      <c r="H66" s="20">
        <v>924.59876811216998</v>
      </c>
    </row>
    <row r="67" spans="1:8" ht="17.100000000000001" customHeight="1" x14ac:dyDescent="0.3">
      <c r="A67" s="6"/>
      <c r="B67" s="9"/>
      <c r="C67" s="9" t="s">
        <v>77</v>
      </c>
      <c r="D67" s="20">
        <v>15760.003332775999</v>
      </c>
      <c r="E67" s="20">
        <v>11637.023321483999</v>
      </c>
      <c r="F67" s="20">
        <v>0</v>
      </c>
      <c r="G67" s="20">
        <v>4511.9057845649004</v>
      </c>
      <c r="H67" s="20">
        <v>31908.932438824999</v>
      </c>
    </row>
    <row r="68" spans="1:8" ht="17.100000000000001" customHeight="1" x14ac:dyDescent="0.3">
      <c r="A68" s="6"/>
      <c r="B68" s="9"/>
      <c r="C68" s="9" t="s">
        <v>76</v>
      </c>
      <c r="D68" s="20"/>
      <c r="E68" s="20"/>
      <c r="F68" s="20"/>
      <c r="G68" s="20"/>
      <c r="H68" s="20"/>
    </row>
    <row r="69" spans="1:8" ht="33.9" customHeight="1" x14ac:dyDescent="0.3">
      <c r="A69" s="6">
        <v>15</v>
      </c>
      <c r="B69" s="6" t="s">
        <v>75</v>
      </c>
      <c r="C69" s="7" t="s">
        <v>74</v>
      </c>
      <c r="D69" s="20">
        <f>D67 * 3%</f>
        <v>472.80009998327995</v>
      </c>
      <c r="E69" s="20">
        <f>E67 * 3%</f>
        <v>349.11069964451997</v>
      </c>
      <c r="F69" s="20">
        <f>F67 * 3%</f>
        <v>0</v>
      </c>
      <c r="G69" s="20">
        <f>G67 * 3%</f>
        <v>135.35717353694702</v>
      </c>
      <c r="H69" s="20">
        <f>SUM(D69:G69)</f>
        <v>957.26797316474688</v>
      </c>
    </row>
    <row r="70" spans="1:8" ht="17.100000000000001" customHeight="1" x14ac:dyDescent="0.3">
      <c r="A70" s="6"/>
      <c r="B70" s="9"/>
      <c r="C70" s="9" t="s">
        <v>73</v>
      </c>
      <c r="D70" s="20">
        <f>D69</f>
        <v>472.80009998327995</v>
      </c>
      <c r="E70" s="20">
        <f>E69</f>
        <v>349.11069964451997</v>
      </c>
      <c r="F70" s="20">
        <f>F69</f>
        <v>0</v>
      </c>
      <c r="G70" s="20">
        <f>G69</f>
        <v>135.35717353694702</v>
      </c>
      <c r="H70" s="20">
        <f>SUM(D70:G70)</f>
        <v>957.26797316474688</v>
      </c>
    </row>
    <row r="71" spans="1:8" ht="17.100000000000001" customHeight="1" x14ac:dyDescent="0.3">
      <c r="A71" s="6"/>
      <c r="B71" s="9"/>
      <c r="C71" s="9" t="s">
        <v>72</v>
      </c>
      <c r="D71" s="20">
        <f>D70 + D67</f>
        <v>16232.80343275928</v>
      </c>
      <c r="E71" s="20">
        <f>E70 + E67</f>
        <v>11986.134021128519</v>
      </c>
      <c r="F71" s="20">
        <f>F70 + F67</f>
        <v>0</v>
      </c>
      <c r="G71" s="20">
        <f>G70 + G67</f>
        <v>4647.2629581018473</v>
      </c>
      <c r="H71" s="20">
        <f>SUM(D71:G71)</f>
        <v>32866.200411989645</v>
      </c>
    </row>
    <row r="72" spans="1:8" ht="17.100000000000001" customHeight="1" x14ac:dyDescent="0.3">
      <c r="A72" s="6"/>
      <c r="B72" s="9"/>
      <c r="C72" s="9" t="s">
        <v>71</v>
      </c>
      <c r="D72" s="20"/>
      <c r="E72" s="20"/>
      <c r="F72" s="20"/>
      <c r="G72" s="20"/>
      <c r="H72" s="20"/>
    </row>
    <row r="73" spans="1:8" ht="17.100000000000001" customHeight="1" x14ac:dyDescent="0.3">
      <c r="A73" s="6">
        <v>16</v>
      </c>
      <c r="B73" s="6" t="s">
        <v>70</v>
      </c>
      <c r="C73" s="7" t="s">
        <v>69</v>
      </c>
      <c r="D73" s="20">
        <f>D71 * 20%</f>
        <v>3246.5606865518562</v>
      </c>
      <c r="E73" s="20">
        <f>E71 * 20%</f>
        <v>2397.2268042257037</v>
      </c>
      <c r="F73" s="20">
        <f>F71 * 20%</f>
        <v>0</v>
      </c>
      <c r="G73" s="20">
        <f>G71 * 20%</f>
        <v>929.4525916203695</v>
      </c>
      <c r="H73" s="20">
        <f>SUM(D73:G73)</f>
        <v>6573.2400823979297</v>
      </c>
    </row>
    <row r="74" spans="1:8" ht="17.100000000000001" customHeight="1" x14ac:dyDescent="0.3">
      <c r="A74" s="6"/>
      <c r="B74" s="9"/>
      <c r="C74" s="9" t="s">
        <v>68</v>
      </c>
      <c r="D74" s="20">
        <f>D73</f>
        <v>3246.5606865518562</v>
      </c>
      <c r="E74" s="20">
        <f>E73</f>
        <v>2397.2268042257037</v>
      </c>
      <c r="F74" s="20">
        <f>F73</f>
        <v>0</v>
      </c>
      <c r="G74" s="20">
        <f>G73</f>
        <v>929.4525916203695</v>
      </c>
      <c r="H74" s="20">
        <f>SUM(D74:G74)</f>
        <v>6573.2400823979297</v>
      </c>
    </row>
    <row r="75" spans="1:8" ht="17.100000000000001" customHeight="1" x14ac:dyDescent="0.3">
      <c r="A75" s="6"/>
      <c r="B75" s="9"/>
      <c r="C75" s="9" t="s">
        <v>67</v>
      </c>
      <c r="D75" s="20">
        <f>D74 + D71</f>
        <v>19479.364119311136</v>
      </c>
      <c r="E75" s="20">
        <f>E74 + E71</f>
        <v>14383.360825354222</v>
      </c>
      <c r="F75" s="20">
        <f>F74 + F71</f>
        <v>0</v>
      </c>
      <c r="G75" s="20">
        <f>G74 + G71</f>
        <v>5576.7155497222166</v>
      </c>
      <c r="H75" s="20">
        <f>SUM(D75:G75)</f>
        <v>39439.440494387578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8" t="s">
        <v>156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1292.0618072540999</v>
      </c>
      <c r="E13" s="19">
        <v>87.991192223032996</v>
      </c>
      <c r="F13" s="19">
        <v>0</v>
      </c>
      <c r="G13" s="19">
        <v>0</v>
      </c>
      <c r="H13" s="19">
        <v>1380.0529994772</v>
      </c>
      <c r="J13" s="5"/>
    </row>
    <row r="14" spans="1:14" ht="17.100000000000001" customHeight="1" x14ac:dyDescent="0.3">
      <c r="A14" s="6"/>
      <c r="B14" s="9"/>
      <c r="C14" s="9" t="s">
        <v>89</v>
      </c>
      <c r="D14" s="19">
        <v>1292.0618072540999</v>
      </c>
      <c r="E14" s="19">
        <v>87.991192223032996</v>
      </c>
      <c r="F14" s="19">
        <v>0</v>
      </c>
      <c r="G14" s="19">
        <v>0</v>
      </c>
      <c r="H14" s="19">
        <v>1380.0529994772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8" t="s">
        <v>156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91</v>
      </c>
      <c r="D13" s="19">
        <v>0</v>
      </c>
      <c r="E13" s="19">
        <v>0</v>
      </c>
      <c r="F13" s="19">
        <v>0</v>
      </c>
      <c r="G13" s="19">
        <v>4.1963012684607</v>
      </c>
      <c r="H13" s="19">
        <v>4.1963012684607</v>
      </c>
      <c r="J13" s="5"/>
    </row>
    <row r="14" spans="1:14" ht="17.100000000000001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4.1963012684607</v>
      </c>
      <c r="H14" s="19">
        <v>4.1963012684607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8" t="s">
        <v>156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66</v>
      </c>
      <c r="D13" s="19">
        <v>0</v>
      </c>
      <c r="E13" s="19">
        <v>0</v>
      </c>
      <c r="F13" s="19">
        <v>0</v>
      </c>
      <c r="G13" s="19">
        <v>79.546972948437002</v>
      </c>
      <c r="H13" s="19">
        <v>79.546972948437002</v>
      </c>
      <c r="J13" s="5"/>
    </row>
    <row r="14" spans="1:14" ht="17.100000000000001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79.546972948437002</v>
      </c>
      <c r="H14" s="19">
        <v>79.546972948437002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8" t="s">
        <v>156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39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39</v>
      </c>
      <c r="D13" s="19">
        <v>8479.8734711927009</v>
      </c>
      <c r="E13" s="19">
        <v>0</v>
      </c>
      <c r="F13" s="19">
        <v>0</v>
      </c>
      <c r="G13" s="19">
        <v>0</v>
      </c>
      <c r="H13" s="19">
        <v>8479.8734711927009</v>
      </c>
      <c r="J13" s="5"/>
    </row>
    <row r="14" spans="1:14" ht="17.100000000000001" customHeight="1" x14ac:dyDescent="0.3">
      <c r="A14" s="6"/>
      <c r="B14" s="9"/>
      <c r="C14" s="9" t="s">
        <v>89</v>
      </c>
      <c r="D14" s="19">
        <v>8479.8734711927009</v>
      </c>
      <c r="E14" s="19">
        <v>0</v>
      </c>
      <c r="F14" s="19">
        <v>0</v>
      </c>
      <c r="G14" s="19">
        <v>0</v>
      </c>
      <c r="H14" s="19">
        <v>8479.8734711927009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8" t="s">
        <v>156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5260.2562066811997</v>
      </c>
      <c r="E13" s="19">
        <v>10498.302146468001</v>
      </c>
      <c r="F13" s="19">
        <v>0</v>
      </c>
      <c r="G13" s="19">
        <v>0</v>
      </c>
      <c r="H13" s="19">
        <v>15758.558353148999</v>
      </c>
      <c r="J13" s="5"/>
    </row>
    <row r="14" spans="1:14" ht="17.100000000000001" customHeight="1" x14ac:dyDescent="0.3">
      <c r="A14" s="6"/>
      <c r="B14" s="9"/>
      <c r="C14" s="9" t="s">
        <v>89</v>
      </c>
      <c r="D14" s="19">
        <v>5260.2562066811997</v>
      </c>
      <c r="E14" s="19">
        <v>10498.302146468001</v>
      </c>
      <c r="F14" s="19">
        <v>0</v>
      </c>
      <c r="G14" s="19">
        <v>0</v>
      </c>
      <c r="H14" s="19">
        <v>15758.558353148999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8" t="s">
        <v>156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293.56318727195003</v>
      </c>
      <c r="H13" s="19">
        <v>293.56318727195003</v>
      </c>
      <c r="J13" s="5"/>
    </row>
    <row r="14" spans="1:14" ht="17.100000000000001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293.56318727195003</v>
      </c>
      <c r="H14" s="19">
        <v>293.56318727195003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8" t="s">
        <v>156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86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103</v>
      </c>
      <c r="D13" s="19">
        <v>0</v>
      </c>
      <c r="E13" s="19">
        <v>0</v>
      </c>
      <c r="F13" s="19">
        <v>0</v>
      </c>
      <c r="G13" s="19">
        <v>845.05179516373005</v>
      </c>
      <c r="H13" s="19">
        <v>845.05179516373005</v>
      </c>
      <c r="J13" s="5"/>
    </row>
    <row r="14" spans="1:14" ht="17.100000000000001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845.05179516373005</v>
      </c>
      <c r="H14" s="19">
        <v>845.05179516373005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27-07-01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2025-11-19T07:35:43Z</dcterms:modified>
</cp:coreProperties>
</file>